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.kuzmin\Desktop\"/>
    </mc:Choice>
  </mc:AlternateContent>
  <xr:revisionPtr revIDLastSave="0" documentId="8_{950F62CE-70F8-4B60-B4BC-41DC13230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 of all Positions" sheetId="1" r:id="rId1"/>
    <sheet name="KL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2" l="1"/>
  <c r="B20" i="2"/>
  <c r="D19" i="2"/>
  <c r="B16" i="2"/>
  <c r="D15" i="2"/>
  <c r="D14" i="2"/>
  <c r="D13" i="2"/>
  <c r="D12" i="2"/>
  <c r="D11" i="2"/>
  <c r="I2" i="1"/>
  <c r="F2" i="1"/>
  <c r="E2" i="1"/>
  <c r="B2" i="1"/>
  <c r="B3" i="1" l="1"/>
  <c r="S2" i="1"/>
  <c r="I3" i="1" s="1"/>
  <c r="P2" i="1"/>
  <c r="F3" i="1" s="1"/>
  <c r="O2" i="1"/>
  <c r="E3" i="1" s="1"/>
  <c r="B25" i="2"/>
  <c r="C16" i="2"/>
  <c r="C20" i="2"/>
  <c r="D2" i="1" l="1"/>
  <c r="N2" i="1" s="1"/>
  <c r="D3" i="1" s="1"/>
  <c r="D20" i="2"/>
  <c r="C2" i="1"/>
  <c r="M2" i="1" s="1"/>
  <c r="C3" i="1" s="1"/>
  <c r="C25" i="2"/>
  <c r="H2" i="1" s="1"/>
  <c r="D16" i="2"/>
  <c r="D25" i="2"/>
  <c r="J2" i="1" s="1"/>
  <c r="T2" i="1" s="1"/>
  <c r="J3" i="1" s="1"/>
  <c r="G2" i="1"/>
  <c r="Q2" i="1" s="1"/>
  <c r="G3" i="1" s="1"/>
  <c r="R2" i="1" l="1"/>
  <c r="H3" i="1" s="1"/>
</calcChain>
</file>

<file path=xl/sharedStrings.xml><?xml version="1.0" encoding="utf-8"?>
<sst xmlns="http://schemas.openxmlformats.org/spreadsheetml/2006/main" count="49" uniqueCount="44">
  <si>
    <t>Position: KLF</t>
  </si>
  <si>
    <t>Brief Description:</t>
  </si>
  <si>
    <t>System:</t>
  </si>
  <si>
    <t>Quantity:</t>
  </si>
  <si>
    <t>View:</t>
  </si>
  <si>
    <t>&lt;None&gt;</t>
  </si>
  <si>
    <t>Reynaers ConceptSystem/ConceptPatio (CS/CP)</t>
  </si>
  <si>
    <t>Exterior View</t>
  </si>
  <si>
    <t>Profile</t>
  </si>
  <si>
    <t>Af(m²)</t>
  </si>
  <si>
    <t>Uf(W/m²K)</t>
  </si>
  <si>
    <t>Af * Uf (W/K)</t>
  </si>
  <si>
    <t>0010895</t>
  </si>
  <si>
    <t>4080183</t>
  </si>
  <si>
    <t>4080120</t>
  </si>
  <si>
    <t>0083183, 0081051</t>
  </si>
  <si>
    <t>0081051, 0083120, 0081051</t>
  </si>
  <si>
    <t>Total</t>
  </si>
  <si>
    <t>Glass</t>
  </si>
  <si>
    <t>Ag(m²)</t>
  </si>
  <si>
    <t>Ug(W/m²K)</t>
  </si>
  <si>
    <t>Ag * Ug (W/K)</t>
  </si>
  <si>
    <t>G1  g=0</t>
  </si>
  <si>
    <t>Interconnection Glass</t>
  </si>
  <si>
    <t>Lg(W/mK)</t>
  </si>
  <si>
    <t>Psi(W/mK)</t>
  </si>
  <si>
    <t>Psi * Lg (W/K)</t>
  </si>
  <si>
    <t>Position KLF</t>
  </si>
  <si>
    <t>Remarks:</t>
  </si>
  <si>
    <t>This calculation is only for information.</t>
  </si>
  <si>
    <t>Notice: Using this design tool doesn't entitle you to enforce any claim by legal action!</t>
  </si>
  <si>
    <t>KLF</t>
  </si>
  <si>
    <t>Position</t>
  </si>
  <si>
    <t>Quantity</t>
  </si>
  <si>
    <t>Uf</t>
  </si>
  <si>
    <t>Ug,p</t>
  </si>
  <si>
    <t>'psi'</t>
  </si>
  <si>
    <t>Lg,p</t>
  </si>
  <si>
    <t>AW,AD,Acw</t>
  </si>
  <si>
    <t>UW,UD,Ucw</t>
  </si>
  <si>
    <t>Glass area</t>
  </si>
  <si>
    <t>W/K</t>
  </si>
  <si>
    <t>Total/Average</t>
  </si>
  <si>
    <t>Thermal transmission coefficients were determined for insertion elements and windows (Uw) according to EN ISO 10077-1: 2017 and for curtain walls (Ucw) according to EN ISO 12631: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</si>
</sst>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-&quot;Pcs&quot;"/>
    <numFmt numFmtId="165" formatCode="0.000_-&quot;m²&quot;"/>
    <numFmt numFmtId="166" formatCode="0.0_-&quot;W/m²K&quot;"/>
    <numFmt numFmtId="167" formatCode="0.0_-&quot;W/K&quot;"/>
    <numFmt numFmtId="168" formatCode="0.000_-&quot;m&quot;"/>
    <numFmt numFmtId="169" formatCode="0.000_-&quot;W/mK&quot;"/>
    <numFmt numFmtId="170" formatCode="0.000_-&quot;W/K&quot;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auto="1"/>
      </patternFill>
    </fill>
    <fill>
      <patternFill patternType="solid">
        <fgColor rgb="FFFFFFFF"/>
        <bgColor auto="1"/>
      </patternFill>
    </fill>
  </fills>
  <borders count="13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3" xfId="0" applyFont="1" applyFill="1" applyBorder="1"/>
    <xf numFmtId="0" fontId="0" fillId="0" borderId="5" xfId="0" applyBorder="1"/>
    <xf numFmtId="0" fontId="3" fillId="0" borderId="12" xfId="0" applyFont="1" applyBorder="1" applyAlignment="1">
      <alignment wrapText="1"/>
    </xf>
    <xf numFmtId="0" fontId="0" fillId="0" borderId="4" xfId="0" applyBorder="1"/>
    <xf numFmtId="0" fontId="3" fillId="0" borderId="10" xfId="0" applyFont="1" applyBorder="1" applyAlignment="1">
      <alignment wrapText="1"/>
    </xf>
    <xf numFmtId="164" fontId="0" fillId="0" borderId="0" xfId="0" applyNumberFormat="1" applyAlignment="1">
      <alignment horizontal="left"/>
    </xf>
    <xf numFmtId="0" fontId="3" fillId="0" borderId="11" xfId="0" applyFont="1" applyBorder="1" applyAlignment="1">
      <alignment wrapText="1"/>
    </xf>
    <xf numFmtId="0" fontId="0" fillId="0" borderId="9" xfId="0" applyBorder="1"/>
    <xf numFmtId="0" fontId="0" fillId="0" borderId="3" xfId="0" applyBorder="1"/>
    <xf numFmtId="0" fontId="0" fillId="0" borderId="8" xfId="0" applyBorder="1"/>
    <xf numFmtId="0" fontId="1" fillId="2" borderId="3" xfId="0" applyFont="1" applyFill="1" applyBorder="1"/>
    <xf numFmtId="0" fontId="0" fillId="0" borderId="6" xfId="0" applyBorder="1"/>
    <xf numFmtId="0" fontId="0" fillId="0" borderId="3" xfId="0" applyBorder="1" applyAlignment="1">
      <alignment wrapText="1"/>
    </xf>
    <xf numFmtId="0" fontId="0" fillId="0" borderId="0" xfId="0"/>
    <xf numFmtId="164" fontId="0" fillId="0" borderId="0" xfId="0" applyNumberFormat="1"/>
    <xf numFmtId="0" fontId="1" fillId="3" borderId="2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1" fillId="3" borderId="3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5" fontId="1" fillId="3" borderId="3" xfId="0" applyNumberFormat="1" applyFont="1" applyFill="1" applyBorder="1"/>
    <xf numFmtId="166" fontId="1" fillId="3" borderId="3" xfId="0" applyNumberFormat="1" applyFont="1" applyFill="1" applyBorder="1"/>
    <xf numFmtId="167" fontId="1" fillId="3" borderId="3" xfId="0" applyNumberFormat="1" applyFont="1" applyFill="1" applyBorder="1"/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167" fontId="0" fillId="0" borderId="3" xfId="0" applyNumberFormat="1" applyBorder="1"/>
    <xf numFmtId="168" fontId="1" fillId="3" borderId="3" xfId="0" applyNumberFormat="1" applyFont="1" applyFill="1" applyBorder="1"/>
    <xf numFmtId="169" fontId="1" fillId="3" borderId="3" xfId="0" applyNumberFormat="1" applyFont="1" applyFill="1" applyBorder="1"/>
    <xf numFmtId="170" fontId="1" fillId="3" borderId="3" xfId="0" applyNumberFormat="1" applyFont="1" applyFill="1" applyBorder="1"/>
    <xf numFmtId="165" fontId="1" fillId="2" borderId="3" xfId="0" applyNumberFormat="1" applyFont="1" applyFill="1" applyBorder="1"/>
    <xf numFmtId="166" fontId="1" fillId="2" borderId="3" xfId="0" applyNumberFormat="1" applyFont="1" applyFill="1" applyBorder="1"/>
    <xf numFmtId="167" fontId="1" fillId="2" borderId="3" xfId="0" applyNumberFormat="1" applyFont="1" applyFill="1" applyBorder="1"/>
    <xf numFmtId="0" fontId="0" fillId="0" borderId="1" xfId="0" applyBorder="1"/>
    <xf numFmtId="0" fontId="1" fillId="2" borderId="12" xfId="0" applyFont="1" applyFill="1" applyBorder="1" applyAlignment="1">
      <alignment horizontal="right"/>
    </xf>
    <xf numFmtId="166" fontId="0" fillId="0" borderId="0" xfId="0" applyNumberFormat="1"/>
    <xf numFmtId="169" fontId="0" fillId="0" borderId="0" xfId="0" applyNumberFormat="1"/>
    <xf numFmtId="168" fontId="0" fillId="0" borderId="0" xfId="0" applyNumberFormat="1"/>
    <xf numFmtId="165" fontId="0" fillId="0" borderId="0" xfId="0" applyNumberFormat="1"/>
    <xf numFmtId="167" fontId="0" fillId="0" borderId="9" xfId="0" applyNumberFormat="1" applyBorder="1"/>
    <xf numFmtId="164" fontId="1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 applyAlignment="1">
      <alignment horizontal="right"/>
    </xf>
    <xf numFmtId="169" fontId="1" fillId="2" borderId="10" xfId="0" applyNumberFormat="1" applyFont="1" applyFill="1" applyBorder="1" applyAlignment="1">
      <alignment horizontal="right"/>
    </xf>
    <xf numFmtId="168" fontId="1" fillId="2" borderId="10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167" fontId="1" fillId="2" borderId="1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504825</xdr:colOff>
      <xdr:row>3</xdr:row>
      <xdr:rowOff>0</xdr:rowOff>
    </xdr:to>
    <xdr:pic>
      <xdr:nvPicPr>
        <xdr:cNvPr id="1025" name="Picture 102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showGridLines="0" tabSelected="1" zoomScale="80" zoomScaleNormal="80" workbookViewId="0"/>
  </sheetViews>
  <sheetFormatPr defaultColWidth="9.1796875" defaultRowHeight="14.5" x14ac:dyDescent="0.35"/>
  <cols>
    <col min="1" max="1" width="20.7265625" customWidth="1"/>
    <col min="2" max="2" width="12.453125" customWidth="1"/>
    <col min="3" max="10" width="15.54296875" customWidth="1"/>
    <col min="13" max="20" width="9.1796875" hidden="1" customWidth="1"/>
  </cols>
  <sheetData>
    <row r="1" spans="1:20" x14ac:dyDescent="0.35">
      <c r="A1" s="19" t="s">
        <v>32</v>
      </c>
      <c r="B1" s="22" t="s">
        <v>33</v>
      </c>
      <c r="C1" s="22" t="s">
        <v>34</v>
      </c>
      <c r="D1" s="22" t="s">
        <v>35</v>
      </c>
      <c r="E1" s="22" t="s">
        <v>36</v>
      </c>
      <c r="F1" s="22" t="s">
        <v>37</v>
      </c>
      <c r="G1" s="22" t="s">
        <v>38</v>
      </c>
      <c r="H1" s="22" t="s">
        <v>39</v>
      </c>
      <c r="I1" s="22" t="s">
        <v>40</v>
      </c>
      <c r="J1" s="38" t="s">
        <v>41</v>
      </c>
    </row>
    <row r="2" spans="1:20" x14ac:dyDescent="0.35">
      <c r="A2" s="37" t="s">
        <v>31</v>
      </c>
      <c r="B2" s="15">
        <f>KLF!B7</f>
        <v>2</v>
      </c>
      <c r="C2" s="39">
        <f>KLF!C16</f>
        <v>1.3438602150537635</v>
      </c>
      <c r="D2" s="39">
        <f>KLF!C20</f>
        <v>0.5</v>
      </c>
      <c r="E2" s="40">
        <f>KLF!C23</f>
        <v>4.4999999999999998E-2</v>
      </c>
      <c r="F2" s="41">
        <f>KLF!B23</f>
        <v>140.40799999999999</v>
      </c>
      <c r="G2" s="42">
        <f>KLF!B25</f>
        <v>48.364999999999995</v>
      </c>
      <c r="H2" s="39">
        <f>KLF!C25</f>
        <v>0.79290313243047661</v>
      </c>
      <c r="I2" s="42">
        <f>KLF!B20</f>
        <v>39.064999999999998</v>
      </c>
      <c r="J2" s="43">
        <f>KLF!D25</f>
        <v>38.208350000000003</v>
      </c>
      <c r="M2">
        <f>B2*C2</f>
        <v>2.687720430107527</v>
      </c>
      <c r="N2">
        <f>B2*D2</f>
        <v>1</v>
      </c>
      <c r="O2">
        <f>B2*E2</f>
        <v>0.09</v>
      </c>
      <c r="P2">
        <f>B2*F2</f>
        <v>280.81599999999997</v>
      </c>
      <c r="Q2">
        <f>B2*G2</f>
        <v>96.72999999999999</v>
      </c>
      <c r="R2">
        <f>B2*H2*G2</f>
        <v>76.697519999999997</v>
      </c>
      <c r="S2">
        <f>B2*I2</f>
        <v>78.13</v>
      </c>
      <c r="T2">
        <f>B2*J2</f>
        <v>76.416700000000006</v>
      </c>
    </row>
    <row r="3" spans="1:20" x14ac:dyDescent="0.35">
      <c r="A3" s="19" t="s">
        <v>42</v>
      </c>
      <c r="B3" s="44">
        <f>SUM(B2:B2)</f>
        <v>2</v>
      </c>
      <c r="C3" s="45">
        <f>SUM(M2:M2)/B3</f>
        <v>1.3438602150537635</v>
      </c>
      <c r="D3" s="45">
        <f>SUM(N2:N2)/B3</f>
        <v>0.5</v>
      </c>
      <c r="E3" s="46">
        <f>SUM(O2:O2)/B3</f>
        <v>4.4999999999999998E-2</v>
      </c>
      <c r="F3" s="47">
        <f>SUM(P2:P2)</f>
        <v>280.81599999999997</v>
      </c>
      <c r="G3" s="48">
        <f>SUM(Q2:Q2)</f>
        <v>96.72999999999999</v>
      </c>
      <c r="H3" s="45">
        <f>SUM(R2:R2)/G3</f>
        <v>0.79290313243047661</v>
      </c>
      <c r="I3" s="48">
        <f>SUM(S2:S2)</f>
        <v>78.13</v>
      </c>
      <c r="J3" s="49">
        <f>SUM(T2:T2)</f>
        <v>76.416700000000006</v>
      </c>
    </row>
    <row r="5" spans="1:20" ht="60" customHeight="1" x14ac:dyDescent="0.35">
      <c r="A5" s="13" t="s">
        <v>43</v>
      </c>
      <c r="B5" s="13"/>
      <c r="C5" s="13"/>
      <c r="D5" s="13"/>
      <c r="E5" s="13"/>
      <c r="F5" s="13"/>
      <c r="G5" s="13"/>
      <c r="H5" s="13"/>
      <c r="I5" s="13"/>
      <c r="J5" s="13"/>
    </row>
    <row r="7" spans="1:20" x14ac:dyDescent="0.35">
      <c r="A7" s="11" t="s">
        <v>28</v>
      </c>
      <c r="B7" s="11"/>
      <c r="C7" s="11"/>
      <c r="D7" s="11"/>
      <c r="E7" s="11"/>
      <c r="F7" s="11"/>
      <c r="G7" s="11"/>
      <c r="H7" s="11"/>
      <c r="I7" s="11"/>
      <c r="J7" s="11"/>
    </row>
    <row r="8" spans="1:20" x14ac:dyDescent="0.35">
      <c r="A8" s="9" t="s">
        <v>29</v>
      </c>
      <c r="B8" s="9"/>
      <c r="C8" s="9"/>
      <c r="D8" s="9"/>
      <c r="E8" s="9"/>
      <c r="F8" s="9"/>
      <c r="G8" s="9"/>
      <c r="H8" s="9"/>
      <c r="I8" s="9"/>
      <c r="J8" s="9"/>
    </row>
    <row r="10" spans="1:20" ht="21" customHeight="1" x14ac:dyDescent="0.35">
      <c r="A10" s="7" t="s">
        <v>30</v>
      </c>
      <c r="B10" s="5"/>
      <c r="C10" s="5"/>
      <c r="D10" s="5"/>
      <c r="E10" s="5"/>
      <c r="F10" s="5"/>
      <c r="G10" s="5"/>
      <c r="H10" s="5"/>
      <c r="I10" s="5"/>
      <c r="J10" s="3"/>
    </row>
  </sheetData>
  <mergeCells count="4">
    <mergeCell ref="A5:J5"/>
    <mergeCell ref="A7:J7"/>
    <mergeCell ref="A8:J8"/>
    <mergeCell ref="A10: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zoomScale="80" zoomScaleNormal="80" workbookViewId="0">
      <selection activeCell="G14" sqref="G14"/>
    </sheetView>
  </sheetViews>
  <sheetFormatPr defaultColWidth="9.1796875" defaultRowHeight="14.5" x14ac:dyDescent="0.35"/>
  <cols>
    <col min="1" max="1" width="36.26953125" customWidth="1"/>
    <col min="2" max="4" width="15.54296875" customWidth="1"/>
  </cols>
  <sheetData>
    <row r="1" spans="1:4" ht="19.5" x14ac:dyDescent="0.45">
      <c r="A1" s="1" t="s">
        <v>0</v>
      </c>
      <c r="B1" s="1"/>
      <c r="C1" s="1"/>
      <c r="D1" s="1"/>
    </row>
    <row r="3" spans="1:4" ht="187.5" customHeight="1" x14ac:dyDescent="0.35">
      <c r="A3" s="14"/>
      <c r="B3" s="14"/>
      <c r="C3" s="14"/>
      <c r="D3" s="14"/>
    </row>
    <row r="5" spans="1:4" x14ac:dyDescent="0.35">
      <c r="A5" s="16" t="s">
        <v>1</v>
      </c>
      <c r="B5" s="12" t="s">
        <v>5</v>
      </c>
      <c r="C5" s="12"/>
      <c r="D5" s="10"/>
    </row>
    <row r="6" spans="1:4" x14ac:dyDescent="0.35">
      <c r="A6" s="17" t="s">
        <v>2</v>
      </c>
      <c r="B6" s="14" t="s">
        <v>6</v>
      </c>
      <c r="C6" s="14"/>
      <c r="D6" s="8"/>
    </row>
    <row r="7" spans="1:4" x14ac:dyDescent="0.35">
      <c r="A7" s="17" t="s">
        <v>3</v>
      </c>
      <c r="B7" s="6">
        <v>2</v>
      </c>
      <c r="C7" s="14"/>
      <c r="D7" s="8"/>
    </row>
    <row r="8" spans="1:4" x14ac:dyDescent="0.35">
      <c r="A8" s="18" t="s">
        <v>4</v>
      </c>
      <c r="B8" s="4" t="s">
        <v>7</v>
      </c>
      <c r="C8" s="4"/>
      <c r="D8" s="2"/>
    </row>
    <row r="10" spans="1:4" x14ac:dyDescent="0.35">
      <c r="A10" s="20" t="s">
        <v>8</v>
      </c>
      <c r="B10" s="23" t="s">
        <v>9</v>
      </c>
      <c r="C10" s="23" t="s">
        <v>10</v>
      </c>
      <c r="D10" s="23" t="s">
        <v>11</v>
      </c>
    </row>
    <row r="11" spans="1:4" x14ac:dyDescent="0.35">
      <c r="A11" s="27" t="s">
        <v>12</v>
      </c>
      <c r="B11" s="28">
        <v>0.57299999999999995</v>
      </c>
      <c r="C11" s="29">
        <v>1.2</v>
      </c>
      <c r="D11" s="30">
        <f t="shared" ref="D11:D16" si="0">B11*C11</f>
        <v>0.68759999999999988</v>
      </c>
    </row>
    <row r="12" spans="1:4" x14ac:dyDescent="0.35">
      <c r="A12" s="27" t="s">
        <v>13</v>
      </c>
      <c r="B12" s="28">
        <v>5.77</v>
      </c>
      <c r="C12" s="29">
        <v>1.3</v>
      </c>
      <c r="D12" s="30">
        <f t="shared" si="0"/>
        <v>7.5009999999999994</v>
      </c>
    </row>
    <row r="13" spans="1:4" x14ac:dyDescent="0.35">
      <c r="A13" s="27" t="s">
        <v>14</v>
      </c>
      <c r="B13" s="28">
        <v>1.8180000000000001</v>
      </c>
      <c r="C13" s="29">
        <v>1.1000000000000001</v>
      </c>
      <c r="D13" s="30">
        <f t="shared" si="0"/>
        <v>1.9998000000000002</v>
      </c>
    </row>
    <row r="14" spans="1:4" x14ac:dyDescent="0.35">
      <c r="A14" s="27" t="s">
        <v>15</v>
      </c>
      <c r="B14" s="28">
        <v>0.82399999999999995</v>
      </c>
      <c r="C14" s="29">
        <v>2</v>
      </c>
      <c r="D14" s="30">
        <f t="shared" si="0"/>
        <v>1.6479999999999999</v>
      </c>
    </row>
    <row r="15" spans="1:4" x14ac:dyDescent="0.35">
      <c r="A15" s="27" t="s">
        <v>16</v>
      </c>
      <c r="B15" s="28">
        <v>0.315</v>
      </c>
      <c r="C15" s="29">
        <v>2.1</v>
      </c>
      <c r="D15" s="30">
        <f t="shared" si="0"/>
        <v>0.66150000000000009</v>
      </c>
    </row>
    <row r="16" spans="1:4" x14ac:dyDescent="0.35">
      <c r="A16" s="21" t="s">
        <v>17</v>
      </c>
      <c r="B16" s="24">
        <f>SUM(B11:B15)</f>
        <v>9.2999999999999989</v>
      </c>
      <c r="C16" s="25">
        <f>SUMPRODUCT(B11:B15, C11:C15) / B16</f>
        <v>1.3438602150537635</v>
      </c>
      <c r="D16" s="26">
        <f t="shared" si="0"/>
        <v>12.4979</v>
      </c>
    </row>
    <row r="18" spans="1:4" x14ac:dyDescent="0.35">
      <c r="A18" s="20" t="s">
        <v>18</v>
      </c>
      <c r="B18" s="23" t="s">
        <v>19</v>
      </c>
      <c r="C18" s="23" t="s">
        <v>20</v>
      </c>
      <c r="D18" s="23" t="s">
        <v>21</v>
      </c>
    </row>
    <row r="19" spans="1:4" x14ac:dyDescent="0.35">
      <c r="A19" s="27" t="s">
        <v>22</v>
      </c>
      <c r="B19" s="28">
        <v>39.064999999999998</v>
      </c>
      <c r="C19" s="29">
        <v>0.5</v>
      </c>
      <c r="D19" s="30">
        <f>B19*C19</f>
        <v>19.532499999999999</v>
      </c>
    </row>
    <row r="20" spans="1:4" x14ac:dyDescent="0.35">
      <c r="A20" s="21" t="s">
        <v>17</v>
      </c>
      <c r="B20" s="24">
        <f>SUM(B19:B19)</f>
        <v>39.064999999999998</v>
      </c>
      <c r="C20" s="25">
        <f>SUMPRODUCT(B19:B19, C19:C19) / B20</f>
        <v>0.5</v>
      </c>
      <c r="D20" s="26">
        <f>B20*C20</f>
        <v>19.532499999999999</v>
      </c>
    </row>
    <row r="22" spans="1:4" x14ac:dyDescent="0.35">
      <c r="A22" s="20" t="s">
        <v>23</v>
      </c>
      <c r="B22" s="23" t="s">
        <v>24</v>
      </c>
      <c r="C22" s="23" t="s">
        <v>25</v>
      </c>
      <c r="D22" s="23" t="s">
        <v>26</v>
      </c>
    </row>
    <row r="23" spans="1:4" x14ac:dyDescent="0.35">
      <c r="A23" s="21" t="s">
        <v>17</v>
      </c>
      <c r="B23" s="31">
        <v>140.40799999999999</v>
      </c>
      <c r="C23" s="32">
        <v>4.4999999999999998E-2</v>
      </c>
      <c r="D23" s="33">
        <f>B23*C23</f>
        <v>6.3183599999999993</v>
      </c>
    </row>
    <row r="25" spans="1:4" x14ac:dyDescent="0.35">
      <c r="A25" s="20" t="s">
        <v>27</v>
      </c>
      <c r="B25" s="34">
        <f>B16+B20</f>
        <v>48.364999999999995</v>
      </c>
      <c r="C25" s="35">
        <f>((B16*C16)+(B20*C20)+(B23*C23))/(B25)</f>
        <v>0.79290313243047661</v>
      </c>
      <c r="D25" s="36">
        <f>ROUND(B25,3) * ROUND(C25,2)</f>
        <v>38.208350000000003</v>
      </c>
    </row>
    <row r="27" spans="1:4" x14ac:dyDescent="0.35">
      <c r="A27" s="11" t="s">
        <v>28</v>
      </c>
      <c r="B27" s="11"/>
      <c r="C27" s="11"/>
      <c r="D27" s="11"/>
    </row>
    <row r="28" spans="1:4" x14ac:dyDescent="0.35">
      <c r="A28" s="9" t="s">
        <v>29</v>
      </c>
      <c r="B28" s="9"/>
      <c r="C28" s="9"/>
      <c r="D28" s="9"/>
    </row>
    <row r="30" spans="1:4" ht="21" customHeight="1" x14ac:dyDescent="0.35">
      <c r="A30" s="7" t="s">
        <v>30</v>
      </c>
      <c r="B30" s="5"/>
      <c r="C30" s="5"/>
      <c r="D30" s="3"/>
    </row>
  </sheetData>
  <mergeCells count="9">
    <mergeCell ref="B8:D8"/>
    <mergeCell ref="A27:D27"/>
    <mergeCell ref="A28:D28"/>
    <mergeCell ref="A30:D30"/>
    <mergeCell ref="A1:D1"/>
    <mergeCell ref="A3:D3"/>
    <mergeCell ref="B5:D5"/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 of all Positions</vt:lpstr>
      <vt:lpstr>KLF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Kuzmin</dc:creator>
  <cp:lastModifiedBy>Peeter Pärnpuu</cp:lastModifiedBy>
  <dcterms:created xsi:type="dcterms:W3CDTF">2026-01-21T11:57:03Z</dcterms:created>
  <dcterms:modified xsi:type="dcterms:W3CDTF">2026-01-21T11:58:23Z</dcterms:modified>
</cp:coreProperties>
</file>